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210" windowWidth="11340" windowHeight="6345" tabRatio="791" activeTab="4"/>
  </bookViews>
  <sheets>
    <sheet name="DOS PROPORCIONES" sheetId="1" r:id="rId1"/>
    <sheet name="DOS MEDIAS" sheetId="2" r:id="rId2"/>
    <sheet name="OR" sheetId="3" r:id="rId3"/>
    <sheet name="RR" sheetId="4" r:id="rId4"/>
    <sheet name="COEFICIENTE DE CORRELACIÓN" sheetId="5" r:id="rId5"/>
  </sheets>
  <definedNames/>
  <calcPr fullCalcOnLoad="1"/>
</workbook>
</file>

<file path=xl/comments1.xml><?xml version="1.0" encoding="utf-8"?>
<comments xmlns="http://schemas.openxmlformats.org/spreadsheetml/2006/main">
  <authors>
    <author>jc63110</author>
  </authors>
  <commentList>
    <comment ref="B7" authorId="0">
      <text>
        <r>
          <rPr>
            <b/>
            <sz val="8"/>
            <rFont val="Tahoma"/>
            <family val="0"/>
          </rPr>
          <t>En un estudio transversal o de cohortes, proporción de expuestos que desarrollan la enfermedad. En un estudio de casos y controles, proporción de casos expuestos</t>
        </r>
      </text>
    </comment>
    <comment ref="B8" authorId="0">
      <text>
        <r>
          <rPr>
            <b/>
            <sz val="8"/>
            <rFont val="Tahoma"/>
            <family val="0"/>
          </rPr>
          <t>En un estudio transversal o de cohortes, proporción de no expuestos que desarrollan la enfermedad. En un estudio de casos y controles, proporción de controles expuestos.</t>
        </r>
      </text>
    </comment>
    <comment ref="B9" authorId="0">
      <text>
        <r>
          <rPr>
            <b/>
            <sz val="8"/>
            <rFont val="Tahoma"/>
            <family val="0"/>
          </rPr>
          <t>Promedio de p1 y p2</t>
        </r>
      </text>
    </comment>
    <comment ref="B10" authorId="0">
      <text>
        <r>
          <rPr>
            <b/>
            <sz val="8"/>
            <rFont val="Tahoma"/>
            <family val="0"/>
          </rPr>
          <t>Tamaño muestral en el grupo de menor tamaño. En un estudio tranversal o de cohortes, n es el número de casos expuestos al factor de estudio. En un estudio de casos y controles, n es el número de casos.</t>
        </r>
      </text>
    </comment>
    <comment ref="B12" authorId="0">
      <text>
        <r>
          <rPr>
            <b/>
            <sz val="8"/>
            <rFont val="Tahoma"/>
            <family val="0"/>
          </rPr>
          <t>Nivel de confianza o seguridad del estudio</t>
        </r>
      </text>
    </comment>
    <comment ref="B11" authorId="0">
      <text>
        <r>
          <rPr>
            <b/>
            <sz val="8"/>
            <rFont val="Tahoma"/>
            <family val="0"/>
          </rPr>
          <t>Para grupos de igual tamaño, c=1. En estudios transversales o de cohortes, c es el nº de no expuestos por cada paciente expuesto al factor de estudio. En estudios de casos y controles, c es el nº de controles por cada caso.</t>
        </r>
      </text>
    </comment>
  </commentList>
</comments>
</file>

<file path=xl/comments2.xml><?xml version="1.0" encoding="utf-8"?>
<comments xmlns="http://schemas.openxmlformats.org/spreadsheetml/2006/main">
  <authors>
    <author>jc63110</author>
  </authors>
  <commentList>
    <comment ref="B8" authorId="0">
      <text>
        <r>
          <rPr>
            <b/>
            <sz val="8"/>
            <rFont val="Tahoma"/>
            <family val="0"/>
          </rPr>
          <t>Valor mínimo de la diferencia a detectar entre las dos medias</t>
        </r>
      </text>
    </comment>
    <comment ref="B9" authorId="0">
      <text>
        <r>
          <rPr>
            <b/>
            <sz val="8"/>
            <rFont val="Tahoma"/>
            <family val="0"/>
          </rPr>
          <t>Desviación típica en el grupo control o de referencia</t>
        </r>
      </text>
    </comment>
    <comment ref="B11" authorId="0">
      <text>
        <r>
          <rPr>
            <b/>
            <sz val="8"/>
            <rFont val="Tahoma"/>
            <family val="0"/>
          </rPr>
          <t>Tamaño muestral en cada uno de los dos grupos que se comparan</t>
        </r>
      </text>
    </comment>
    <comment ref="B12" authorId="0">
      <text>
        <r>
          <rPr>
            <b/>
            <sz val="8"/>
            <rFont val="Tahoma"/>
            <family val="0"/>
          </rPr>
          <t>Nivel de confianza o seguridad del estudio</t>
        </r>
      </text>
    </comment>
    <comment ref="B6" authorId="0">
      <text>
        <r>
          <rPr>
            <b/>
            <sz val="8"/>
            <rFont val="Tahoma"/>
            <family val="0"/>
          </rPr>
          <t>Estimación del valor de la media en el primer grupo</t>
        </r>
      </text>
    </comment>
    <comment ref="B7" authorId="0">
      <text>
        <r>
          <rPr>
            <b/>
            <sz val="8"/>
            <rFont val="Tahoma"/>
            <family val="0"/>
          </rPr>
          <t>Estimación del valor de la media en el segundo grupo</t>
        </r>
      </text>
    </comment>
  </commentList>
</comments>
</file>

<file path=xl/comments3.xml><?xml version="1.0" encoding="utf-8"?>
<comments xmlns="http://schemas.openxmlformats.org/spreadsheetml/2006/main">
  <authors>
    <author>jc63110</author>
  </authors>
  <commentList>
    <comment ref="B7" authorId="0">
      <text>
        <r>
          <rPr>
            <b/>
            <sz val="8"/>
            <rFont val="Tahoma"/>
            <family val="0"/>
          </rPr>
          <t>Valor aproximado del odds ratio a detectar</t>
        </r>
      </text>
    </comment>
    <comment ref="B8" authorId="0">
      <text>
        <r>
          <rPr>
            <b/>
            <sz val="8"/>
            <rFont val="Tahoma"/>
            <family val="0"/>
          </rPr>
          <t>Proporción de casos expuestos</t>
        </r>
      </text>
    </comment>
    <comment ref="B9" authorId="0">
      <text>
        <r>
          <rPr>
            <b/>
            <sz val="8"/>
            <rFont val="Tahoma"/>
            <family val="0"/>
          </rPr>
          <t>Proporción de controles expuestos</t>
        </r>
      </text>
    </comment>
    <comment ref="B15" authorId="0">
      <text>
        <r>
          <rPr>
            <b/>
            <sz val="8"/>
            <rFont val="Tahoma"/>
            <family val="0"/>
          </rPr>
          <t>Número de controles por caso</t>
        </r>
      </text>
    </comment>
    <comment ref="B14" authorId="0">
      <text>
        <r>
          <rPr>
            <b/>
            <sz val="8"/>
            <rFont val="Tahoma"/>
            <family val="0"/>
          </rPr>
          <t>Número de casos</t>
        </r>
      </text>
    </comment>
    <comment ref="B16" authorId="0">
      <text>
        <r>
          <rPr>
            <b/>
            <sz val="8"/>
            <rFont val="Tahoma"/>
            <family val="0"/>
          </rPr>
          <t>Nivel de confianza o seguridad del estudio</t>
        </r>
      </text>
    </comment>
  </commentList>
</comments>
</file>

<file path=xl/comments4.xml><?xml version="1.0" encoding="utf-8"?>
<comments xmlns="http://schemas.openxmlformats.org/spreadsheetml/2006/main">
  <authors>
    <author>jc63110</author>
  </authors>
  <commentList>
    <comment ref="B7" authorId="0">
      <text>
        <r>
          <rPr>
            <b/>
            <sz val="8"/>
            <rFont val="Tahoma"/>
            <family val="0"/>
          </rPr>
          <t>Valor aproximado del riesgo relativo a detectar</t>
        </r>
      </text>
    </comment>
    <comment ref="B8" authorId="0">
      <text>
        <r>
          <rPr>
            <b/>
            <sz val="8"/>
            <rFont val="Tahoma"/>
            <family val="0"/>
          </rPr>
          <t>Proporción de expuestos que desarrollan la enfermedad</t>
        </r>
      </text>
    </comment>
    <comment ref="B9" authorId="0">
      <text>
        <r>
          <rPr>
            <b/>
            <sz val="8"/>
            <rFont val="Tahoma"/>
            <family val="0"/>
          </rPr>
          <t>Proporción de no expuestos que desarrollan la enfermedad</t>
        </r>
      </text>
    </comment>
    <comment ref="B11" authorId="0">
      <text>
        <r>
          <rPr>
            <b/>
            <sz val="8"/>
            <rFont val="Tahoma"/>
            <family val="0"/>
          </rPr>
          <t>Proporción de expuestos que desarrollan la enfermedad</t>
        </r>
      </text>
    </comment>
    <comment ref="B12" authorId="0">
      <text>
        <r>
          <rPr>
            <b/>
            <sz val="8"/>
            <rFont val="Tahoma"/>
            <family val="0"/>
          </rPr>
          <t>Proporción de no expuestos que desarrollan la enfermedad</t>
        </r>
      </text>
    </comment>
    <comment ref="B10" authorId="0">
      <text>
        <r>
          <rPr>
            <b/>
            <sz val="8"/>
            <rFont val="Tahoma"/>
            <family val="0"/>
          </rPr>
          <t>Valor aproximado del riesgo relativo a detectar</t>
        </r>
      </text>
    </comment>
    <comment ref="B14" authorId="0">
      <text>
        <r>
          <rPr>
            <b/>
            <sz val="8"/>
            <rFont val="Tahoma"/>
            <family val="0"/>
          </rPr>
          <t>Número de casos expuestos al factor de estudio</t>
        </r>
      </text>
    </comment>
    <comment ref="B15" authorId="0">
      <text>
        <r>
          <rPr>
            <b/>
            <sz val="8"/>
            <rFont val="Tahoma"/>
            <family val="0"/>
          </rPr>
          <t>Número de casos no expuestos por cada expuesto al factor de estudio</t>
        </r>
      </text>
    </comment>
  </commentList>
</comments>
</file>

<file path=xl/comments5.xml><?xml version="1.0" encoding="utf-8"?>
<comments xmlns="http://schemas.openxmlformats.org/spreadsheetml/2006/main">
  <authors>
    <author>jc63110</author>
  </authors>
  <commentList>
    <comment ref="B8" authorId="0">
      <text>
        <r>
          <rPr>
            <b/>
            <sz val="8"/>
            <rFont val="Tahoma"/>
            <family val="0"/>
          </rPr>
          <t>Magnitud del coeficiente de correlación a detectar</t>
        </r>
      </text>
    </comment>
    <comment ref="B9" authorId="0">
      <text>
        <r>
          <rPr>
            <b/>
            <sz val="8"/>
            <rFont val="Tahoma"/>
            <family val="0"/>
          </rPr>
          <t>Tamaño muestral</t>
        </r>
      </text>
    </comment>
    <comment ref="B10" authorId="0">
      <text>
        <r>
          <rPr>
            <b/>
            <sz val="8"/>
            <rFont val="Tahoma"/>
            <family val="0"/>
          </rPr>
          <t>Nivel de confianza o seguridad del estudio</t>
        </r>
      </text>
    </comment>
  </commentList>
</comments>
</file>

<file path=xl/sharedStrings.xml><?xml version="1.0" encoding="utf-8"?>
<sst xmlns="http://schemas.openxmlformats.org/spreadsheetml/2006/main" count="97" uniqueCount="45">
  <si>
    <t>p1</t>
  </si>
  <si>
    <t>p2</t>
  </si>
  <si>
    <t>n</t>
  </si>
  <si>
    <t>p</t>
  </si>
  <si>
    <t>Seguridad</t>
  </si>
  <si>
    <t>z_alfa_unilateral</t>
  </si>
  <si>
    <t>z_alfa_bilateral</t>
  </si>
  <si>
    <t>z_beta_unilateral</t>
  </si>
  <si>
    <t>z_beta_bilateral</t>
  </si>
  <si>
    <t>Poder estadístico</t>
  </si>
  <si>
    <t>Planteamiento unilateral</t>
  </si>
  <si>
    <t>Planteamiento bilateral</t>
  </si>
  <si>
    <t>CÁLCULO DEL PODER ESTADÍSTICO PARA LA COMPARACIÓN DE DOS PROPORCIONES</t>
  </si>
  <si>
    <t>d</t>
  </si>
  <si>
    <t>CÁLCULO DEL PODER ESTADÍSTICO PARA LA COMPARACIÓN DE DOS MEDIAS</t>
  </si>
  <si>
    <t>CÁLCULO DEL PODER ESTADÍSTICO PARA LA ESTIMACIÓN DE UN OR EN ESTUDIOS DE CASOS Y CONTROLES</t>
  </si>
  <si>
    <t>OR</t>
  </si>
  <si>
    <t>CÁLCULO DEL PODER ESTADÍSTICO PARA LA ESTIMACIÓN DE UN RR</t>
  </si>
  <si>
    <t>RR</t>
  </si>
  <si>
    <t>Proporción de casos expuestos</t>
  </si>
  <si>
    <t>Proporción de controles expuestos</t>
  </si>
  <si>
    <t>Odds ratio a detectar</t>
  </si>
  <si>
    <t>Número de casos</t>
  </si>
  <si>
    <t>Número de controles por caso</t>
  </si>
  <si>
    <t>Nivel de seguridad</t>
  </si>
  <si>
    <t>PODER ESTADISTICO</t>
  </si>
  <si>
    <t>Diferencia mínima a detectar</t>
  </si>
  <si>
    <t>Tamaño muestral en cada grupo</t>
  </si>
  <si>
    <t>Valor medio en el primer grupo</t>
  </si>
  <si>
    <t>Valor medio en el segundo grupo</t>
  </si>
  <si>
    <t>PODER ESTADÍSTICO</t>
  </si>
  <si>
    <t>Valor estimado del coeficiente de correlación</t>
  </si>
  <si>
    <t>Tamaño muestral</t>
  </si>
  <si>
    <t>CÁLCULO DEL PODER ESTADÍSTICO PARA OBTENER LA SIGNIFICACIÓN DE UN COEFICIENTE DE CORRELACIÓN LINEAL</t>
  </si>
  <si>
    <t>Cálculo del poder estadístico de un estudio para detectar un coeficiente de correlación de Pearson significativamente diferente de cero</t>
  </si>
  <si>
    <t>Sonia Pértega Díaz</t>
  </si>
  <si>
    <t>Salvador Pita Fernández</t>
  </si>
  <si>
    <t>Unidad de Epidemiología Clínica y Bioestadística</t>
  </si>
  <si>
    <t>Complexo Hospitalario Juan Canalejo</t>
  </si>
  <si>
    <t>Cálculo del poder estadístico de un estudio en el que se compara el valor medio de dos grupos independientes</t>
  </si>
  <si>
    <t xml:space="preserve">Cálculo del poder estadístico de un estudio en el que se comparan dos proporciones </t>
  </si>
  <si>
    <t>c; m=c * n</t>
  </si>
  <si>
    <t>Cálculo del poder estadístico de un estudio para detectar como significativo un Riesgo Relativo de una magnitud determinada</t>
  </si>
  <si>
    <t>Cálculo del poder estadístico de un estudio de casos y controles para detectar como significativo un odds ratio de una magnitud determinada.</t>
  </si>
  <si>
    <t>Desviación típica en el grupo de referencia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</si>
</sst>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11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51"/>
      </left>
      <right>
        <color indexed="63"/>
      </right>
      <top style="thick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ck">
        <color indexed="51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24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 style="thick">
        <color indexed="24"/>
      </right>
      <top style="thick">
        <color indexed="24"/>
      </top>
      <bottom style="thick">
        <color indexed="24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0" fontId="4" fillId="2" borderId="0" xfId="19" applyNumberFormat="1" applyFont="1" applyFill="1" applyAlignment="1">
      <alignment/>
    </xf>
    <xf numFmtId="0" fontId="8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NumberFormat="1" applyFont="1" applyFill="1" applyAlignment="1" applyProtection="1">
      <alignment horizontal="center"/>
      <protection locked="0"/>
    </xf>
    <xf numFmtId="10" fontId="2" fillId="3" borderId="0" xfId="19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>
      <alignment/>
    </xf>
    <xf numFmtId="2" fontId="2" fillId="3" borderId="0" xfId="19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172" fontId="2" fillId="3" borderId="0" xfId="19" applyNumberFormat="1" applyFont="1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10" fontId="4" fillId="3" borderId="3" xfId="19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4" fillId="3" borderId="5" xfId="0" applyFont="1" applyFill="1" applyBorder="1" applyAlignment="1">
      <alignment/>
    </xf>
    <xf numFmtId="10" fontId="4" fillId="3" borderId="6" xfId="19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2" fontId="0" fillId="4" borderId="0" xfId="19" applyNumberFormat="1" applyFill="1" applyAlignment="1">
      <alignment/>
    </xf>
    <xf numFmtId="0" fontId="8" fillId="4" borderId="0" xfId="0" applyFont="1" applyFill="1" applyAlignment="1">
      <alignment/>
    </xf>
    <xf numFmtId="0" fontId="4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10" fontId="4" fillId="4" borderId="9" xfId="19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0" fontId="4" fillId="4" borderId="12" xfId="19" applyNumberFormat="1" applyFont="1" applyFill="1" applyBorder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/>
    </xf>
    <xf numFmtId="0" fontId="5" fillId="5" borderId="13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10" fontId="4" fillId="5" borderId="14" xfId="19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10" fontId="4" fillId="5" borderId="17" xfId="19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2" fontId="0" fillId="6" borderId="0" xfId="19" applyNumberFormat="1" applyFont="1" applyFill="1" applyAlignment="1">
      <alignment/>
    </xf>
    <xf numFmtId="0" fontId="4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10" fontId="4" fillId="6" borderId="21" xfId="19" applyNumberFormat="1" applyFont="1" applyFill="1" applyBorder="1" applyAlignment="1">
      <alignment horizontal="right"/>
    </xf>
    <xf numFmtId="0" fontId="5" fillId="6" borderId="22" xfId="0" applyFont="1" applyFill="1" applyBorder="1" applyAlignment="1">
      <alignment/>
    </xf>
    <xf numFmtId="0" fontId="5" fillId="6" borderId="23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10" fontId="4" fillId="6" borderId="24" xfId="19" applyNumberFormat="1" applyFont="1" applyFill="1" applyBorder="1" applyAlignment="1">
      <alignment horizontal="right"/>
    </xf>
    <xf numFmtId="10" fontId="0" fillId="5" borderId="0" xfId="19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NumberFormat="1" applyFill="1" applyAlignment="1" applyProtection="1">
      <alignment/>
      <protection locked="0"/>
    </xf>
    <xf numFmtId="10" fontId="0" fillId="6" borderId="0" xfId="19" applyNumberForma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172" fontId="0" fillId="6" borderId="0" xfId="19" applyNumberForma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 locked="0"/>
    </xf>
    <xf numFmtId="172" fontId="2" fillId="2" borderId="0" xfId="19" applyNumberFormat="1" applyFont="1" applyFill="1" applyAlignment="1" applyProtection="1">
      <alignment horizontal="center"/>
      <protection locked="0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7" fillId="4" borderId="0" xfId="0" applyFont="1" applyFill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6" fillId="6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7" fillId="6" borderId="0" xfId="0" applyFont="1" applyFill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C7" sqref="C7"/>
    </sheetView>
  </sheetViews>
  <sheetFormatPr defaultColWidth="11.421875" defaultRowHeight="12.75"/>
  <cols>
    <col min="1" max="1" width="3.140625" style="39" customWidth="1"/>
    <col min="2" max="2" width="29.00390625" style="39" customWidth="1"/>
    <col min="3" max="3" width="11.421875" style="39" customWidth="1"/>
    <col min="4" max="4" width="29.8515625" style="39" customWidth="1"/>
    <col min="5" max="16384" width="11.421875" style="39" customWidth="1"/>
  </cols>
  <sheetData>
    <row r="1" ht="12.75" customHeight="1" thickBot="1"/>
    <row r="2" spans="2:6" ht="16.5" thickBot="1" thickTop="1">
      <c r="B2" s="72" t="s">
        <v>12</v>
      </c>
      <c r="C2" s="73"/>
      <c r="D2" s="73"/>
      <c r="E2" s="73"/>
      <c r="F2" s="74"/>
    </row>
    <row r="3" ht="13.5" thickTop="1"/>
    <row r="4" spans="2:6" ht="12.75">
      <c r="B4" s="75" t="s">
        <v>40</v>
      </c>
      <c r="C4" s="75"/>
      <c r="D4" s="75"/>
      <c r="E4" s="75"/>
      <c r="F4" s="75"/>
    </row>
    <row r="5" ht="12.75">
      <c r="B5" s="40"/>
    </row>
    <row r="6" ht="12.75"/>
    <row r="7" spans="2:3" ht="12.75">
      <c r="B7" s="41" t="s">
        <v>0</v>
      </c>
      <c r="C7" s="64">
        <v>0.2</v>
      </c>
    </row>
    <row r="8" spans="2:3" ht="12.75">
      <c r="B8" s="41" t="s">
        <v>1</v>
      </c>
      <c r="C8" s="64">
        <v>0.3</v>
      </c>
    </row>
    <row r="9" spans="2:3" ht="12.75" hidden="1">
      <c r="B9" s="41" t="s">
        <v>3</v>
      </c>
      <c r="C9" s="42">
        <f>(C7+C8)/2</f>
        <v>0.25</v>
      </c>
    </row>
    <row r="10" spans="2:3" ht="12.75">
      <c r="B10" s="41" t="s">
        <v>2</v>
      </c>
      <c r="C10" s="65">
        <v>241</v>
      </c>
    </row>
    <row r="11" spans="2:3" ht="12.75">
      <c r="B11" s="41" t="s">
        <v>41</v>
      </c>
      <c r="C11" s="65">
        <v>2</v>
      </c>
    </row>
    <row r="12" spans="2:3" ht="12.75">
      <c r="B12" s="41" t="s">
        <v>4</v>
      </c>
      <c r="C12" s="64">
        <v>0.95</v>
      </c>
    </row>
    <row r="13" spans="2:3" ht="12.75" hidden="1">
      <c r="B13" s="41" t="s">
        <v>5</v>
      </c>
      <c r="C13" s="39">
        <f>NORMSINV(1-(1-$C$12))</f>
        <v>1.644853475669982</v>
      </c>
    </row>
    <row r="14" spans="2:3" ht="12.75" hidden="1">
      <c r="B14" s="41" t="s">
        <v>6</v>
      </c>
      <c r="C14" s="39">
        <f>NORMSINV(1-((1-$C$12)/2))</f>
        <v>1.9599627874084047</v>
      </c>
    </row>
    <row r="15" ht="12.75"/>
    <row r="16" spans="2:3" ht="12.75" hidden="1">
      <c r="B16" s="41" t="s">
        <v>7</v>
      </c>
      <c r="C16" s="39">
        <f>(ABS($C$7-$C$8)*SQRT($C$10*$C$11)-$C$13*SQRT(($C$11+1)*$C$9*(1-$C$9)))/SQRT($C$11*$C$7*(1-$C$7)+$C$8*(1-$C$8))</f>
        <v>1.321147273715922</v>
      </c>
    </row>
    <row r="17" spans="2:3" ht="12.75" hidden="1">
      <c r="B17" s="41" t="s">
        <v>8</v>
      </c>
      <c r="C17" s="39">
        <f>(ABS($C$7-$C$8)*SQRT($C$11*$C$10)-$C$14*SQRT(($C$11+1)*$C$9*(1-$C$9)))/SQRT($C$11*$C$7*(1-$C$7)+$C$8*(1-$C$8))</f>
        <v>0.9965203279718744</v>
      </c>
    </row>
    <row r="18" ht="12.75">
      <c r="B18" s="41"/>
    </row>
    <row r="19" ht="13.5" thickBot="1"/>
    <row r="20" spans="2:5" ht="16.5" thickTop="1">
      <c r="B20" s="51" t="s">
        <v>30</v>
      </c>
      <c r="C20" s="44"/>
      <c r="D20" s="45" t="s">
        <v>10</v>
      </c>
      <c r="E20" s="46">
        <f>NORMSDIST($C$16)</f>
        <v>0.9067738050706668</v>
      </c>
    </row>
    <row r="21" spans="2:5" ht="16.5" thickBot="1">
      <c r="B21" s="47"/>
      <c r="C21" s="48"/>
      <c r="D21" s="49" t="s">
        <v>11</v>
      </c>
      <c r="E21" s="50">
        <f>NORMSDIST($C$17)</f>
        <v>0.8405012979379879</v>
      </c>
    </row>
    <row r="22" ht="13.5" thickTop="1"/>
    <row r="24" ht="12.75">
      <c r="D24" s="43" t="s">
        <v>35</v>
      </c>
    </row>
    <row r="25" ht="12.75">
      <c r="D25" s="43" t="s">
        <v>36</v>
      </c>
    </row>
    <row r="26" ht="12.75">
      <c r="D26" s="43" t="s">
        <v>37</v>
      </c>
    </row>
    <row r="27" ht="12.75">
      <c r="D27" s="43" t="s">
        <v>38</v>
      </c>
    </row>
  </sheetData>
  <sheetProtection password="C73A" sheet="1" objects="1" scenarios="1"/>
  <mergeCells count="2">
    <mergeCell ref="B2:F2"/>
    <mergeCell ref="B4:F4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C6" sqref="C6"/>
    </sheetView>
  </sheetViews>
  <sheetFormatPr defaultColWidth="11.421875" defaultRowHeight="12.75"/>
  <cols>
    <col min="1" max="1" width="3.8515625" style="26" customWidth="1"/>
    <col min="2" max="2" width="42.57421875" style="27" customWidth="1"/>
    <col min="3" max="3" width="11.421875" style="26" customWidth="1"/>
    <col min="4" max="4" width="30.140625" style="26" customWidth="1"/>
    <col min="5" max="16384" width="11.421875" style="26" customWidth="1"/>
  </cols>
  <sheetData>
    <row r="1" ht="13.5" thickBot="1"/>
    <row r="2" spans="2:5" ht="14.25" thickBot="1" thickTop="1">
      <c r="B2" s="76" t="s">
        <v>14</v>
      </c>
      <c r="C2" s="77"/>
      <c r="D2" s="77"/>
      <c r="E2" s="78"/>
    </row>
    <row r="3" ht="13.5" thickTop="1"/>
    <row r="4" spans="2:5" ht="29.25" customHeight="1">
      <c r="B4" s="79" t="s">
        <v>39</v>
      </c>
      <c r="C4" s="79"/>
      <c r="D4" s="79"/>
      <c r="E4" s="79"/>
    </row>
    <row r="5" ht="12.75"/>
    <row r="6" spans="2:3" ht="12.75">
      <c r="B6" s="27" t="s">
        <v>28</v>
      </c>
      <c r="C6" s="26">
        <v>30</v>
      </c>
    </row>
    <row r="7" spans="2:3" ht="12.75">
      <c r="B7" s="27" t="s">
        <v>29</v>
      </c>
      <c r="C7" s="26">
        <v>35</v>
      </c>
    </row>
    <row r="8" ht="12.75">
      <c r="B8" s="27" t="s">
        <v>26</v>
      </c>
    </row>
    <row r="9" spans="2:3" ht="12.75">
      <c r="B9" s="27" t="s">
        <v>44</v>
      </c>
      <c r="C9" s="26">
        <v>10</v>
      </c>
    </row>
    <row r="10" spans="2:3" ht="12.75" hidden="1">
      <c r="B10" s="28" t="s">
        <v>13</v>
      </c>
      <c r="C10" s="26">
        <f>IF(ISBLANK($C$8),ABS($C$7-$C$6),$C$8)</f>
        <v>5</v>
      </c>
    </row>
    <row r="11" spans="2:3" ht="12.75">
      <c r="B11" s="27" t="s">
        <v>27</v>
      </c>
      <c r="C11" s="26">
        <v>70</v>
      </c>
    </row>
    <row r="12" spans="2:3" ht="12.75">
      <c r="B12" s="27" t="s">
        <v>24</v>
      </c>
      <c r="C12" s="29">
        <v>0.95</v>
      </c>
    </row>
    <row r="13" spans="2:3" ht="12.75" hidden="1">
      <c r="B13" s="27" t="s">
        <v>5</v>
      </c>
      <c r="C13" s="26">
        <f>NORMSINV(1-(1-$C$12))</f>
        <v>1.644853475669982</v>
      </c>
    </row>
    <row r="14" spans="2:3" ht="12.75" hidden="1">
      <c r="B14" s="27" t="s">
        <v>6</v>
      </c>
      <c r="C14" s="26">
        <f>NORMSINV(1-((1-$C$12)/2))</f>
        <v>1.9599627874084047</v>
      </c>
    </row>
    <row r="15" ht="12.75">
      <c r="B15" s="26"/>
    </row>
    <row r="16" spans="2:3" ht="12.75" hidden="1">
      <c r="B16" s="27" t="s">
        <v>7</v>
      </c>
      <c r="C16" s="26">
        <f>SQRT($C$11/2)*($C$10/$C$9)-$C13</f>
        <v>1.313186415879826</v>
      </c>
    </row>
    <row r="17" spans="2:3" ht="12.75" hidden="1">
      <c r="B17" s="27" t="s">
        <v>8</v>
      </c>
      <c r="C17" s="26">
        <f>SQRT($C$11/2)*($C$10/$C$9)-$C14</f>
        <v>0.9980771041414034</v>
      </c>
    </row>
    <row r="19" ht="13.5" thickBot="1"/>
    <row r="20" spans="2:5" ht="16.5" thickTop="1">
      <c r="B20" s="31" t="s">
        <v>30</v>
      </c>
      <c r="C20" s="32"/>
      <c r="D20" s="33" t="s">
        <v>10</v>
      </c>
      <c r="E20" s="34">
        <f>NORMSDIST($C$16)</f>
        <v>0.9054398658246355</v>
      </c>
    </row>
    <row r="21" spans="2:5" ht="16.5" thickBot="1">
      <c r="B21" s="35"/>
      <c r="C21" s="36"/>
      <c r="D21" s="37" t="s">
        <v>11</v>
      </c>
      <c r="E21" s="38">
        <f>NORMSDIST($C$17)</f>
        <v>0.8408790091416024</v>
      </c>
    </row>
    <row r="22" ht="13.5" thickTop="1"/>
    <row r="23" ht="12.75">
      <c r="C23" s="30" t="s">
        <v>35</v>
      </c>
    </row>
    <row r="24" ht="12.75">
      <c r="C24" s="30" t="s">
        <v>36</v>
      </c>
    </row>
    <row r="25" ht="12.75">
      <c r="C25" s="30" t="s">
        <v>37</v>
      </c>
    </row>
    <row r="26" ht="12.75">
      <c r="C26" s="30" t="s">
        <v>38</v>
      </c>
    </row>
  </sheetData>
  <sheetProtection password="C73A" sheet="1" objects="1" scenarios="1"/>
  <mergeCells count="2">
    <mergeCell ref="B2:E2"/>
    <mergeCell ref="B4:E4"/>
  </mergeCells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C7" sqref="C7"/>
    </sheetView>
  </sheetViews>
  <sheetFormatPr defaultColWidth="11.421875" defaultRowHeight="12.75"/>
  <cols>
    <col min="1" max="1" width="2.28125" style="8" customWidth="1"/>
    <col min="2" max="2" width="36.8515625" style="8" customWidth="1"/>
    <col min="3" max="3" width="12.28125" style="8" customWidth="1"/>
    <col min="4" max="4" width="33.140625" style="8" bestFit="1" customWidth="1"/>
    <col min="5" max="5" width="13.421875" style="8" customWidth="1"/>
    <col min="6" max="16384" width="11.421875" style="8" customWidth="1"/>
  </cols>
  <sheetData>
    <row r="1" ht="10.5" customHeight="1" thickBot="1"/>
    <row r="2" spans="2:5" ht="30.75" customHeight="1" thickBot="1" thickTop="1">
      <c r="B2" s="80" t="s">
        <v>15</v>
      </c>
      <c r="C2" s="81"/>
      <c r="D2" s="81"/>
      <c r="E2" s="82"/>
    </row>
    <row r="3" ht="13.5" thickTop="1"/>
    <row r="4" spans="2:5" ht="26.25" customHeight="1">
      <c r="B4" s="83" t="s">
        <v>43</v>
      </c>
      <c r="C4" s="83"/>
      <c r="D4" s="83"/>
      <c r="E4" s="83"/>
    </row>
    <row r="5" ht="12.75"/>
    <row r="6" ht="12.75"/>
    <row r="7" spans="2:3" ht="12.75">
      <c r="B7" s="9" t="s">
        <v>21</v>
      </c>
      <c r="C7" s="10">
        <v>2</v>
      </c>
    </row>
    <row r="8" spans="2:3" ht="12.75">
      <c r="B8" s="9" t="s">
        <v>19</v>
      </c>
      <c r="C8" s="11"/>
    </row>
    <row r="9" spans="2:3" ht="12.75">
      <c r="B9" s="9" t="s">
        <v>20</v>
      </c>
      <c r="C9" s="11">
        <v>0.4</v>
      </c>
    </row>
    <row r="10" spans="2:3" ht="12.75" hidden="1">
      <c r="B10" s="12" t="s">
        <v>16</v>
      </c>
      <c r="C10" s="13">
        <f>IF(ISBLANK($C$7),($C$8*(1-$C$9))/($C$9*(1-$C$8)),$C$7)</f>
        <v>2</v>
      </c>
    </row>
    <row r="11" spans="2:3" ht="12.75" hidden="1">
      <c r="B11" s="12" t="s">
        <v>19</v>
      </c>
      <c r="C11" s="13">
        <f>IF(ISBLANK($C$8),($C$7*$C$9)/((1-$C$9)+$C$7*$C$9),$C$8)</f>
        <v>0.5714285714285715</v>
      </c>
    </row>
    <row r="12" spans="2:3" ht="12.75" hidden="1">
      <c r="B12" s="12" t="s">
        <v>20</v>
      </c>
      <c r="C12" s="13">
        <f>IF(ISBLANK($C$9),$C$8/($C$7*(1-$C$8)+$C$8),$C$9)</f>
        <v>0.4</v>
      </c>
    </row>
    <row r="13" spans="2:3" ht="12.75" hidden="1">
      <c r="B13" s="12" t="s">
        <v>3</v>
      </c>
      <c r="C13" s="14">
        <f>(C11+C12)/2</f>
        <v>0.48571428571428577</v>
      </c>
    </row>
    <row r="14" spans="2:3" ht="12.75">
      <c r="B14" s="9" t="s">
        <v>22</v>
      </c>
      <c r="C14" s="15">
        <v>100</v>
      </c>
    </row>
    <row r="15" spans="2:3" ht="12.75">
      <c r="B15" s="9" t="s">
        <v>23</v>
      </c>
      <c r="C15" s="15">
        <v>1</v>
      </c>
    </row>
    <row r="16" spans="2:3" ht="12.75">
      <c r="B16" s="9" t="s">
        <v>24</v>
      </c>
      <c r="C16" s="16">
        <v>0.95</v>
      </c>
    </row>
    <row r="17" spans="2:3" ht="12.75" hidden="1">
      <c r="B17" s="12" t="s">
        <v>5</v>
      </c>
      <c r="C17" s="8">
        <f>NORMSINV(1-(1-$C$16))</f>
        <v>1.644853475669982</v>
      </c>
    </row>
    <row r="18" spans="2:3" ht="12.75" hidden="1">
      <c r="B18" s="12" t="s">
        <v>6</v>
      </c>
      <c r="C18" s="8">
        <f>NORMSINV(1-((1-$C$16)/2))</f>
        <v>1.9599627874084047</v>
      </c>
    </row>
    <row r="19" ht="12.75"/>
    <row r="20" spans="2:3" ht="12.75" hidden="1">
      <c r="B20" s="9" t="s">
        <v>7</v>
      </c>
      <c r="C20" s="8">
        <f>(ABS($C$11-$C$12)*SQRT($C$15*$C$14)-$C$17*SQRT(($C$15+1)*$C$13*(1-$C$13)))/SQRT($C$15*$C$11*(1-$C$11)+$C$12*(1-$C$12))</f>
        <v>0.7922403171585063</v>
      </c>
    </row>
    <row r="21" spans="2:3" ht="12.75" hidden="1">
      <c r="B21" s="9" t="s">
        <v>8</v>
      </c>
      <c r="C21" s="8">
        <f>(ABS($C$11-$C$12)*SQRT($C$15*$C$14)-$C$18*SQRT(($C$15+1)*$C$13*(1-$C$13)))/SQRT($C$15*$C$11*(1-$C$11)+$C$12*(1-$C$12))</f>
        <v>0.4723922536210914</v>
      </c>
    </row>
    <row r="22" ht="13.5" thickBot="1"/>
    <row r="23" spans="2:5" ht="16.5" thickTop="1">
      <c r="B23" s="17" t="s">
        <v>25</v>
      </c>
      <c r="C23" s="18"/>
      <c r="D23" s="19" t="s">
        <v>10</v>
      </c>
      <c r="E23" s="20">
        <f>NORMSDIST($C$20)</f>
        <v>0.7858897840982493</v>
      </c>
    </row>
    <row r="24" spans="2:5" ht="16.5" thickBot="1">
      <c r="B24" s="21"/>
      <c r="C24" s="22"/>
      <c r="D24" s="23" t="s">
        <v>11</v>
      </c>
      <c r="E24" s="24">
        <f>NORMSDIST($C$21)</f>
        <v>0.6816765748172272</v>
      </c>
    </row>
    <row r="25" ht="13.5" thickTop="1"/>
    <row r="26" ht="12.75">
      <c r="C26" s="25" t="s">
        <v>35</v>
      </c>
    </row>
    <row r="27" ht="12.75">
      <c r="C27" s="25" t="s">
        <v>36</v>
      </c>
    </row>
    <row r="28" ht="12.75">
      <c r="C28" s="25" t="s">
        <v>37</v>
      </c>
    </row>
    <row r="29" ht="12.75">
      <c r="C29" s="25" t="s">
        <v>38</v>
      </c>
    </row>
  </sheetData>
  <sheetProtection password="C73A" sheet="1" objects="1" scenarios="1"/>
  <mergeCells count="2">
    <mergeCell ref="B2:E2"/>
    <mergeCell ref="B4:E4"/>
  </mergeCells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C7" sqref="C7"/>
    </sheetView>
  </sheetViews>
  <sheetFormatPr defaultColWidth="11.421875" defaultRowHeight="12.75"/>
  <cols>
    <col min="1" max="1" width="4.421875" style="52" customWidth="1"/>
    <col min="2" max="2" width="19.7109375" style="52" customWidth="1"/>
    <col min="3" max="3" width="12.28125" style="52" bestFit="1" customWidth="1"/>
    <col min="4" max="4" width="32.140625" style="52" customWidth="1"/>
    <col min="5" max="16384" width="11.421875" style="52" customWidth="1"/>
  </cols>
  <sheetData>
    <row r="1" ht="13.5" thickBot="1"/>
    <row r="2" spans="2:7" ht="16.5" thickBot="1" thickTop="1">
      <c r="B2" s="84" t="s">
        <v>17</v>
      </c>
      <c r="C2" s="85"/>
      <c r="D2" s="85"/>
      <c r="E2" s="85"/>
      <c r="F2" s="85"/>
      <c r="G2" s="86"/>
    </row>
    <row r="3" ht="13.5" thickTop="1">
      <c r="B3" s="53"/>
    </row>
    <row r="4" spans="2:7" ht="29.25" customHeight="1">
      <c r="B4" s="87" t="s">
        <v>42</v>
      </c>
      <c r="C4" s="87"/>
      <c r="D4" s="87"/>
      <c r="E4" s="87"/>
      <c r="F4" s="87"/>
      <c r="G4" s="87"/>
    </row>
    <row r="5" ht="12.75"/>
    <row r="6" ht="12.75"/>
    <row r="7" spans="2:3" ht="12.75">
      <c r="B7" s="53" t="s">
        <v>18</v>
      </c>
      <c r="C7" s="66">
        <v>2</v>
      </c>
    </row>
    <row r="8" spans="2:3" ht="12.75">
      <c r="B8" s="53" t="s">
        <v>0</v>
      </c>
      <c r="C8" s="67">
        <v>0.2</v>
      </c>
    </row>
    <row r="9" spans="2:3" ht="12.75">
      <c r="B9" s="53" t="s">
        <v>1</v>
      </c>
      <c r="C9" s="67">
        <v>0.3</v>
      </c>
    </row>
    <row r="10" spans="2:3" ht="12.75" hidden="1">
      <c r="B10" s="54" t="s">
        <v>18</v>
      </c>
      <c r="C10" s="55">
        <f>IF(ISBLANK($C$7),$C$8/$C$9,$C$7)</f>
        <v>2</v>
      </c>
    </row>
    <row r="11" spans="2:3" ht="12.75" hidden="1">
      <c r="B11" s="54" t="s">
        <v>0</v>
      </c>
      <c r="C11" s="55">
        <f>IF(ISBLANK($C$8),$C$7*$C$9,$C$8)</f>
        <v>0.2</v>
      </c>
    </row>
    <row r="12" spans="2:3" ht="12.75" hidden="1">
      <c r="B12" s="54" t="s">
        <v>1</v>
      </c>
      <c r="C12" s="55">
        <f>IF(ISBLANK($C$9),$C$8/$C$7,$C$9)</f>
        <v>0.3</v>
      </c>
    </row>
    <row r="13" spans="2:3" ht="12.75" hidden="1">
      <c r="B13" s="53" t="s">
        <v>3</v>
      </c>
      <c r="C13" s="52">
        <f>(C11+C12)/2</f>
        <v>0.25</v>
      </c>
    </row>
    <row r="14" spans="2:3" ht="12.75">
      <c r="B14" s="53" t="s">
        <v>2</v>
      </c>
      <c r="C14" s="68">
        <v>100</v>
      </c>
    </row>
    <row r="15" spans="2:3" ht="12.75">
      <c r="B15" s="53" t="s">
        <v>41</v>
      </c>
      <c r="C15" s="68">
        <v>1</v>
      </c>
    </row>
    <row r="16" spans="2:3" ht="12.75">
      <c r="B16" s="53" t="s">
        <v>4</v>
      </c>
      <c r="C16" s="69">
        <v>0.95</v>
      </c>
    </row>
    <row r="17" spans="2:3" ht="12.75" hidden="1">
      <c r="B17" s="53" t="s">
        <v>5</v>
      </c>
      <c r="C17" s="52">
        <f>NORMSINV(1-(1-$C$16))</f>
        <v>1.644853475669982</v>
      </c>
    </row>
    <row r="18" spans="2:3" ht="12.75" hidden="1">
      <c r="B18" s="53" t="s">
        <v>6</v>
      </c>
      <c r="C18" s="52">
        <f>NORMSINV(1-((1-$C$16)/2))</f>
        <v>1.9599627874084047</v>
      </c>
    </row>
    <row r="19" ht="12.75"/>
    <row r="20" spans="2:3" ht="12.75" hidden="1">
      <c r="B20" s="53" t="s">
        <v>7</v>
      </c>
      <c r="C20" s="52">
        <f>(ABS($C$11-$C$12)*SQRT($C$14*$C$15)-$C$17*SQRT(($C$15+1)*$C$13*(1-$C$13)))/SQRT($C$15*$C$11*(1-$C$11)+$C$12*(1-$C$12))</f>
        <v>-0.011940182150040661</v>
      </c>
    </row>
    <row r="21" spans="2:3" ht="12.75" hidden="1">
      <c r="B21" s="53" t="s">
        <v>8</v>
      </c>
      <c r="C21" s="52">
        <f>(ABS($C$11-$C$12)*SQRT($C$15*$C$14)-$C$18*SQRT(($C$15+1)*$C$13*(1-$C$13)))/SQRT($C$15*$C$11*(1-$C$11)+$C$12*(1-$C$12))</f>
        <v>-0.32917146609138953</v>
      </c>
    </row>
    <row r="22" ht="13.5" thickBot="1"/>
    <row r="23" spans="2:5" ht="16.5" thickTop="1">
      <c r="B23" s="56" t="s">
        <v>30</v>
      </c>
      <c r="C23" s="57"/>
      <c r="D23" s="58" t="s">
        <v>10</v>
      </c>
      <c r="E23" s="59">
        <f>NORMSDIST($C$20)</f>
        <v>0.49523664331862205</v>
      </c>
    </row>
    <row r="24" spans="2:5" ht="16.5" thickBot="1">
      <c r="B24" s="60"/>
      <c r="C24" s="61"/>
      <c r="D24" s="62" t="s">
        <v>11</v>
      </c>
      <c r="E24" s="63">
        <f>NORMSDIST($C$21)</f>
        <v>0.3710131089712523</v>
      </c>
    </row>
    <row r="25" ht="13.5" thickTop="1"/>
  </sheetData>
  <sheetProtection password="C73A" sheet="1" objects="1" scenarios="1"/>
  <mergeCells count="2">
    <mergeCell ref="B2:G2"/>
    <mergeCell ref="B4:G4"/>
  </mergeCells>
  <printOptions/>
  <pageMargins left="0.75" right="0.75" top="1" bottom="1" header="0" footer="0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5"/>
  <sheetViews>
    <sheetView showGridLines="0" showRowColHeaders="0" tabSelected="1" workbookViewId="0" topLeftCell="A1">
      <selection activeCell="D8" sqref="D8"/>
    </sheetView>
  </sheetViews>
  <sheetFormatPr defaultColWidth="11.421875" defaultRowHeight="12.75"/>
  <cols>
    <col min="1" max="1" width="2.28125" style="1" customWidth="1"/>
    <col min="2" max="2" width="43.8515625" style="2" customWidth="1"/>
    <col min="3" max="3" width="9.57421875" style="1" customWidth="1"/>
    <col min="4" max="4" width="30.8515625" style="1" customWidth="1"/>
    <col min="5" max="16384" width="11.421875" style="1" customWidth="1"/>
  </cols>
  <sheetData>
    <row r="1" ht="9" customHeight="1" thickBot="1"/>
    <row r="2" spans="2:5" ht="32.25" customHeight="1" thickBot="1" thickTop="1">
      <c r="B2" s="88" t="s">
        <v>33</v>
      </c>
      <c r="C2" s="89"/>
      <c r="D2" s="89"/>
      <c r="E2" s="90"/>
    </row>
    <row r="3" ht="13.5" thickTop="1"/>
    <row r="4" spans="2:5" ht="27" customHeight="1">
      <c r="B4" s="91" t="s">
        <v>34</v>
      </c>
      <c r="C4" s="91"/>
      <c r="D4" s="91"/>
      <c r="E4" s="91"/>
    </row>
    <row r="5" ht="12.75"/>
    <row r="6" ht="12.75"/>
    <row r="7" ht="12.75"/>
    <row r="8" spans="2:3" ht="12.75">
      <c r="B8" s="2" t="s">
        <v>31</v>
      </c>
      <c r="C8" s="70">
        <v>0.3</v>
      </c>
    </row>
    <row r="9" spans="2:3" ht="12.75">
      <c r="B9" s="2" t="s">
        <v>32</v>
      </c>
      <c r="C9" s="70">
        <v>112</v>
      </c>
    </row>
    <row r="10" spans="2:3" ht="12.75">
      <c r="B10" s="2" t="s">
        <v>24</v>
      </c>
      <c r="C10" s="71">
        <v>0.95</v>
      </c>
    </row>
    <row r="11" spans="2:3" ht="12.75" hidden="1">
      <c r="B11" s="2" t="s">
        <v>5</v>
      </c>
      <c r="C11" s="3">
        <f>NORMSINV(1-(1-$C$10))</f>
        <v>1.644853475669982</v>
      </c>
    </row>
    <row r="12" spans="2:3" ht="12.75" hidden="1">
      <c r="B12" s="2" t="s">
        <v>6</v>
      </c>
      <c r="C12" s="3">
        <f>NORMSINV(1-((1-$C$10)/2))</f>
        <v>1.9599627874084047</v>
      </c>
    </row>
    <row r="13" ht="12.75">
      <c r="C13" s="3"/>
    </row>
    <row r="14" spans="2:3" ht="12.75" hidden="1">
      <c r="B14" s="2" t="s">
        <v>7</v>
      </c>
      <c r="C14" s="3">
        <f>SQRT($C$9-3)*0.5*LN((1+$C$8)/(1-$C$8))-$C11</f>
        <v>1.5866260627271838</v>
      </c>
    </row>
    <row r="15" spans="2:3" ht="12.75" hidden="1">
      <c r="B15" s="2" t="s">
        <v>8</v>
      </c>
      <c r="C15" s="3">
        <f>SQRT($C$9-3)*0.5*LN((1+$C$8)/(1-$C$8))-$C12</f>
        <v>1.271516750988761</v>
      </c>
    </row>
    <row r="18" spans="2:5" ht="15.75">
      <c r="B18" s="4" t="s">
        <v>9</v>
      </c>
      <c r="C18" s="5"/>
      <c r="D18" s="4" t="s">
        <v>10</v>
      </c>
      <c r="E18" s="6">
        <f>NORMSDIST($C$14)</f>
        <v>0.9437013176944214</v>
      </c>
    </row>
    <row r="19" spans="2:5" ht="15.75">
      <c r="B19" s="5"/>
      <c r="C19" s="5"/>
      <c r="D19" s="4" t="s">
        <v>11</v>
      </c>
      <c r="E19" s="6">
        <f>NORMSDIST($C$15)</f>
        <v>0.8982274982505423</v>
      </c>
    </row>
    <row r="22" ht="12.75">
      <c r="C22" s="7" t="s">
        <v>35</v>
      </c>
    </row>
    <row r="23" ht="12.75">
      <c r="C23" s="7" t="s">
        <v>36</v>
      </c>
    </row>
    <row r="24" ht="12.75">
      <c r="C24" s="7" t="s">
        <v>37</v>
      </c>
    </row>
    <row r="25" ht="12.75">
      <c r="C25" s="7" t="s">
        <v>38</v>
      </c>
    </row>
  </sheetData>
  <sheetProtection password="C73A" sheet="1" objects="1" scenarios="1"/>
  <mergeCells count="2">
    <mergeCell ref="B2:E2"/>
    <mergeCell ref="B4:E4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Juan Canalejo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jc63110</dc:creator>
  <cp:keywords/>
  <dc:description/>
  <cp:lastModifiedBy>Joaquín Serrano Peña</cp:lastModifiedBy>
  <dcterms:created xsi:type="dcterms:W3CDTF">2003-01-10T10:37:43Z</dcterms:created>
  <dcterms:modified xsi:type="dcterms:W3CDTF">2003-01-19T21:20:20Z</dcterms:modified>
  <cp:category/>
  <cp:version/>
  <cp:contentType/>
  <cp:contentStatus/>
</cp:coreProperties>
</file>